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/>
  <xr:revisionPtr revIDLastSave="0" documentId="8_{4BDF0EC2-8553-4C64-950B-343D83A3F2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SD Budget '25-'26" sheetId="1" r:id="rId1"/>
  </sheets>
  <calcPr calcId="191028"/>
  <webPublishing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H17" i="1"/>
  <c r="E19" i="1"/>
  <c r="H12" i="1"/>
  <c r="H25" i="1"/>
  <c r="H26" i="1"/>
  <c r="H27" i="1"/>
  <c r="H28" i="1"/>
  <c r="H29" i="1"/>
  <c r="H30" i="1"/>
  <c r="H31" i="1"/>
  <c r="H32" i="1"/>
  <c r="D3" i="1"/>
  <c r="H5" i="1"/>
  <c r="H6" i="1" s="1"/>
  <c r="C3" i="1" l="1"/>
  <c r="H18" i="1"/>
</calcChain>
</file>

<file path=xl/sharedStrings.xml><?xml version="1.0" encoding="utf-8"?>
<sst xmlns="http://schemas.openxmlformats.org/spreadsheetml/2006/main" count="94" uniqueCount="77">
  <si>
    <t>Sunset Heights CSD '25-'26 Budget</t>
  </si>
  <si>
    <t xml:space="preserve">Summary </t>
  </si>
  <si>
    <t>Total
projected income</t>
  </si>
  <si>
    <t>Total
Ordinary Expenses</t>
  </si>
  <si>
    <t>Total Projected Income</t>
  </si>
  <si>
    <t>2024-'25 Road Assessment</t>
  </si>
  <si>
    <t>% CPU-I increase</t>
  </si>
  <si>
    <t>2025-'26 Road Assessment</t>
  </si>
  <si>
    <t>Ordinary Expenses</t>
  </si>
  <si>
    <t>Income: Assmt x 49 parcels</t>
  </si>
  <si>
    <t>Housing</t>
  </si>
  <si>
    <t>Description</t>
  </si>
  <si>
    <t>Provider</t>
  </si>
  <si>
    <t>Cost</t>
  </si>
  <si>
    <t>https://www.bls.gov/news.release/cpi.t04.htm</t>
  </si>
  <si>
    <t>General Liability Insurance</t>
  </si>
  <si>
    <t>Annual</t>
  </si>
  <si>
    <t>Manassero</t>
  </si>
  <si>
    <t>D&amp;O Insurance</t>
  </si>
  <si>
    <t>Projected Projects '25-'26</t>
  </si>
  <si>
    <t>Bookkeeping</t>
  </si>
  <si>
    <t>Hourly</t>
  </si>
  <si>
    <t>H&amp;R Block</t>
  </si>
  <si>
    <t>Bowman Road Repair</t>
  </si>
  <si>
    <t>Accounting</t>
  </si>
  <si>
    <t>Cathy Castillo</t>
  </si>
  <si>
    <t>Lynn/Mark Brush Clearing</t>
  </si>
  <si>
    <t>Postage</t>
  </si>
  <si>
    <t>As needed</t>
  </si>
  <si>
    <t>Post Office</t>
  </si>
  <si>
    <t>Total Projected Projects</t>
  </si>
  <si>
    <t>Website</t>
  </si>
  <si>
    <t>$105 Monthly</t>
  </si>
  <si>
    <t>Streamline</t>
  </si>
  <si>
    <t>CSDA Membership</t>
  </si>
  <si>
    <t>CSDA</t>
  </si>
  <si>
    <t xml:space="preserve">Savings </t>
  </si>
  <si>
    <t>Street Light</t>
  </si>
  <si>
    <t>$18 Monthly</t>
  </si>
  <si>
    <t>PG&amp;E</t>
  </si>
  <si>
    <t>Slurry Seal Saved To Date</t>
  </si>
  <si>
    <t>Weed Abatement</t>
  </si>
  <si>
    <t>Foothills Pest</t>
  </si>
  <si>
    <t>Slurry Seal Savings 25-'26</t>
  </si>
  <si>
    <t>Roadside maintenance</t>
  </si>
  <si>
    <t>365 Wood Service</t>
  </si>
  <si>
    <t>Total Savings For 2030 Slurry</t>
  </si>
  <si>
    <t>Snow Removal</t>
  </si>
  <si>
    <t>Emergency Reserve</t>
  </si>
  <si>
    <t>balance as of 5/12/2025</t>
  </si>
  <si>
    <t>Total</t>
  </si>
  <si>
    <t>Depreciation Schedule</t>
  </si>
  <si>
    <t>Road</t>
  </si>
  <si>
    <t>Date Aquired</t>
  </si>
  <si>
    <t>Life/Years</t>
  </si>
  <si>
    <t>Contractor</t>
  </si>
  <si>
    <t>Depreciation</t>
  </si>
  <si>
    <t>Land Acquisition</t>
  </si>
  <si>
    <t>Roads constructed</t>
  </si>
  <si>
    <t>Marc, Lynn, Bowman</t>
  </si>
  <si>
    <t>rain repairs, drain/culverts</t>
  </si>
  <si>
    <t>CE</t>
  </si>
  <si>
    <t>Marc Dr</t>
  </si>
  <si>
    <t>drainage</t>
  </si>
  <si>
    <t>overlay</t>
  </si>
  <si>
    <t>17821  Lynn</t>
  </si>
  <si>
    <t>Concrete Culvert</t>
  </si>
  <si>
    <t>Bowman, Marc, Sharon, Lynn, Steven</t>
  </si>
  <si>
    <t>Slurry Seal</t>
  </si>
  <si>
    <t>VSSI</t>
  </si>
  <si>
    <t>Bowman/Entrance</t>
  </si>
  <si>
    <t>Concrete Pad/Drain</t>
  </si>
  <si>
    <t>Advanced Hardscapes</t>
  </si>
  <si>
    <t>Bowman</t>
  </si>
  <si>
    <t>Concrete Gutter</t>
  </si>
  <si>
    <t>17820 Lynn/Bowman</t>
  </si>
  <si>
    <t>Projected Slurry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</si>
</sst>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_);[Red]\(&quot;$&quot;#,##0\)"/>
    <numFmt numFmtId="8" formatCode="&quot;$&quot;#,##0.00_);[Red]\(&quot;$&quot;#,##0.00\)"/>
    <numFmt numFmtId="164" formatCode="0.0%"/>
    <numFmt numFmtId="165" formatCode="&quot;$&quot;#,##0"/>
  </numFmts>
  <fonts count="29" x14ac:knownFonts="1">
    <font>
      <sz val="11"/>
      <name val="Calibri"/>
      <family val="2"/>
      <scheme val="minor"/>
    </font>
    <font>
      <sz val="8"/>
      <name val="Arial"/>
      <family val="2"/>
    </font>
    <font>
      <sz val="10"/>
      <name val="Calibri"/>
      <family val="1"/>
      <scheme val="minor"/>
    </font>
    <font>
      <b/>
      <sz val="16"/>
      <color theme="1"/>
      <name val="Calibri"/>
      <family val="2"/>
      <scheme val="maj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40"/>
      <color theme="9" tint="-0.24994659260841701"/>
      <name val="Calibri"/>
      <family val="2"/>
      <scheme val="major"/>
    </font>
    <font>
      <b/>
      <sz val="20"/>
      <color theme="9" tint="-0.24994659260841701"/>
      <name val="Calibri"/>
      <family val="2"/>
      <scheme val="major"/>
    </font>
    <font>
      <sz val="20"/>
      <color theme="9" tint="-0.24994659260841701"/>
      <name val="Calibri"/>
      <family val="2"/>
      <scheme val="maj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1"/>
      <scheme val="minor"/>
    </font>
    <font>
      <b/>
      <sz val="12"/>
      <color theme="9" tint="-0.24994659260841701"/>
      <name val="Calibri"/>
      <family val="2"/>
      <scheme val="major"/>
    </font>
    <font>
      <b/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color theme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0"/>
      </top>
      <bottom style="thin">
        <color theme="4" tint="-0.499984740745262"/>
      </bottom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</borders>
  <cellStyleXfs count="14">
    <xf numFmtId="0" fontId="0" fillId="0" borderId="0">
      <alignment vertical="center"/>
    </xf>
    <xf numFmtId="0" fontId="3" fillId="0" borderId="0" applyNumberFormat="0" applyFill="0" applyBorder="0" applyProtection="0">
      <alignment horizontal="left"/>
    </xf>
    <xf numFmtId="0" fontId="5" fillId="2" borderId="0" applyNumberFormat="0" applyProtection="0">
      <alignment horizontal="right" vertical="center"/>
    </xf>
    <xf numFmtId="0" fontId="5" fillId="2" borderId="0" applyNumberFormat="0" applyAlignment="0" applyProtection="0"/>
    <xf numFmtId="0" fontId="5" fillId="2" borderId="0" applyProtection="0">
      <alignment horizontal="center" vertical="center" wrapText="1"/>
    </xf>
    <xf numFmtId="6" fontId="4" fillId="3" borderId="1" applyProtection="0">
      <alignment vertical="center"/>
    </xf>
    <xf numFmtId="6" fontId="6" fillId="4" borderId="0" applyFont="0" applyAlignment="0">
      <alignment vertical="center"/>
    </xf>
    <xf numFmtId="6" fontId="6" fillId="0" borderId="0" applyFont="0" applyFill="0" applyBorder="0" applyAlignment="0">
      <alignment vertical="center" wrapText="1"/>
    </xf>
    <xf numFmtId="0" fontId="6" fillId="4" borderId="2" applyNumberFormat="0" applyFont="0" applyAlignment="0">
      <alignment vertical="center"/>
    </xf>
    <xf numFmtId="6" fontId="6" fillId="4" borderId="4" applyNumberFormat="0" applyFont="0" applyFill="0" applyAlignment="0">
      <alignment vertical="center"/>
    </xf>
    <xf numFmtId="6" fontId="6" fillId="4" borderId="5" applyNumberFormat="0" applyFont="0" applyFill="0" applyAlignment="0">
      <alignment vertical="center"/>
    </xf>
    <xf numFmtId="6" fontId="6" fillId="4" borderId="2" applyNumberFormat="0" applyFont="0" applyFill="0" applyAlignment="0">
      <alignment vertical="center"/>
    </xf>
    <xf numFmtId="6" fontId="6" fillId="4" borderId="3" applyNumberFormat="0" applyFont="0" applyFill="0" applyAlignment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6" fontId="0" fillId="0" borderId="0" xfId="7" applyFont="1" applyAlignment="1">
      <alignment vertical="center"/>
    </xf>
    <xf numFmtId="6" fontId="7" fillId="5" borderId="0" xfId="9" applyFont="1" applyFill="1" applyBorder="1" applyAlignment="1">
      <alignment vertical="center"/>
    </xf>
    <xf numFmtId="6" fontId="8" fillId="5" borderId="0" xfId="7" applyFont="1" applyFill="1" applyBorder="1" applyAlignment="1">
      <alignment horizontal="center" vertical="center" wrapText="1"/>
    </xf>
    <xf numFmtId="0" fontId="9" fillId="5" borderId="9" xfId="4" applyFont="1" applyFill="1" applyBorder="1">
      <alignment horizontal="center" vertical="center" wrapText="1"/>
    </xf>
    <xf numFmtId="0" fontId="10" fillId="5" borderId="0" xfId="0" applyFont="1" applyFill="1" applyAlignment="1">
      <alignment horizontal="left" vertical="center" wrapText="1" indent="1"/>
    </xf>
    <xf numFmtId="6" fontId="8" fillId="0" borderId="0" xfId="7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6" fontId="9" fillId="5" borderId="0" xfId="9" applyNumberFormat="1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left" vertical="center" indent="1"/>
    </xf>
    <xf numFmtId="0" fontId="16" fillId="0" borderId="0" xfId="0" applyFont="1">
      <alignment vertical="center"/>
    </xf>
    <xf numFmtId="0" fontId="12" fillId="0" borderId="0" xfId="3" applyFont="1" applyFill="1" applyAlignment="1">
      <alignment horizontal="left" vertical="center" wrapText="1" indent="1"/>
    </xf>
    <xf numFmtId="6" fontId="12" fillId="8" borderId="0" xfId="9" applyNumberFormat="1" applyFont="1" applyFill="1" applyBorder="1" applyAlignment="1">
      <alignment horizontal="center" vertical="center"/>
    </xf>
    <xf numFmtId="0" fontId="11" fillId="8" borderId="0" xfId="3" applyFont="1" applyFill="1" applyAlignment="1">
      <alignment horizontal="left" vertical="center" wrapText="1" indent="1"/>
    </xf>
    <xf numFmtId="6" fontId="12" fillId="8" borderId="0" xfId="9" applyFont="1" applyFill="1" applyBorder="1" applyAlignment="1">
      <alignment vertical="center"/>
    </xf>
    <xf numFmtId="0" fontId="17" fillId="6" borderId="0" xfId="2" applyFont="1" applyFill="1" applyAlignment="1">
      <alignment horizontal="center" vertical="center" wrapText="1"/>
    </xf>
    <xf numFmtId="0" fontId="18" fillId="7" borderId="0" xfId="2" applyFont="1" applyFill="1" applyAlignment="1">
      <alignment horizontal="center" vertical="center" wrapText="1"/>
    </xf>
    <xf numFmtId="6" fontId="12" fillId="8" borderId="0" xfId="9" applyNumberFormat="1" applyFont="1" applyFill="1" applyBorder="1" applyAlignment="1">
      <alignment horizontal="left" vertical="center" indent="1"/>
    </xf>
    <xf numFmtId="0" fontId="19" fillId="5" borderId="11" xfId="4" applyFont="1" applyFill="1" applyBorder="1">
      <alignment horizontal="center" vertical="center" wrapText="1"/>
    </xf>
    <xf numFmtId="0" fontId="19" fillId="5" borderId="9" xfId="3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3" applyNumberFormat="1" applyFont="1" applyFill="1" applyBorder="1" applyAlignment="1">
      <alignment horizontal="center" vertical="center" wrapText="1"/>
    </xf>
    <xf numFmtId="0" fontId="9" fillId="5" borderId="0" xfId="4" applyFont="1" applyFill="1">
      <alignment horizontal="center" vertical="center" wrapText="1"/>
    </xf>
    <xf numFmtId="6" fontId="12" fillId="8" borderId="0" xfId="8" applyNumberFormat="1" applyFont="1" applyFill="1" applyBorder="1" applyAlignment="1">
      <alignment horizontal="left" vertical="center" indent="1"/>
    </xf>
    <xf numFmtId="0" fontId="20" fillId="8" borderId="0" xfId="2" applyFont="1" applyFill="1" applyAlignment="1">
      <alignment horizontal="center" vertical="center" wrapText="1"/>
    </xf>
    <xf numFmtId="6" fontId="22" fillId="5" borderId="0" xfId="9" applyNumberFormat="1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 indent="1"/>
    </xf>
    <xf numFmtId="0" fontId="18" fillId="4" borderId="0" xfId="2" applyFont="1" applyFill="1" applyAlignment="1">
      <alignment horizontal="center" vertical="center" wrapText="1"/>
    </xf>
    <xf numFmtId="6" fontId="4" fillId="0" borderId="0" xfId="7" applyFont="1" applyAlignment="1">
      <alignment vertical="center"/>
    </xf>
    <xf numFmtId="0" fontId="23" fillId="0" borderId="0" xfId="0" applyFont="1" applyAlignment="1">
      <alignment vertical="center" wrapText="1"/>
    </xf>
    <xf numFmtId="6" fontId="7" fillId="5" borderId="0" xfId="11" applyFont="1" applyFill="1" applyBorder="1" applyAlignment="1">
      <alignment vertical="center" wrapText="1"/>
    </xf>
    <xf numFmtId="6" fontId="13" fillId="7" borderId="0" xfId="9" applyNumberFormat="1" applyFont="1" applyFill="1" applyBorder="1" applyAlignment="1">
      <alignment horizontal="center" vertical="center"/>
    </xf>
    <xf numFmtId="6" fontId="13" fillId="6" borderId="0" xfId="9" applyNumberFormat="1" applyFont="1" applyFill="1" applyBorder="1" applyAlignment="1">
      <alignment horizontal="center" vertical="center"/>
    </xf>
    <xf numFmtId="6" fontId="13" fillId="4" borderId="0" xfId="9" applyNumberFormat="1" applyFont="1" applyFill="1" applyBorder="1" applyAlignment="1">
      <alignment horizontal="center" vertical="center"/>
    </xf>
    <xf numFmtId="0" fontId="17" fillId="4" borderId="0" xfId="8" quotePrefix="1" applyFont="1" applyBorder="1" applyAlignment="1">
      <alignment horizontal="left" vertical="center" indent="1"/>
    </xf>
    <xf numFmtId="8" fontId="18" fillId="4" borderId="0" xfId="12" applyNumberFormat="1" applyFont="1" applyFill="1" applyBorder="1" applyAlignment="1">
      <alignment horizontal="center" vertical="center"/>
    </xf>
    <xf numFmtId="6" fontId="17" fillId="6" borderId="0" xfId="8" applyNumberFormat="1" applyFont="1" applyFill="1" applyBorder="1" applyAlignment="1">
      <alignment horizontal="left" vertical="center" indent="1"/>
    </xf>
    <xf numFmtId="164" fontId="18" fillId="6" borderId="0" xfId="12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6" fontId="17" fillId="7" borderId="0" xfId="8" quotePrefix="1" applyNumberFormat="1" applyFont="1" applyFill="1" applyBorder="1" applyAlignment="1">
      <alignment horizontal="left" vertical="center" indent="1"/>
    </xf>
    <xf numFmtId="8" fontId="18" fillId="7" borderId="0" xfId="12" applyNumberFormat="1" applyFont="1" applyFill="1" applyBorder="1" applyAlignment="1">
      <alignment horizontal="center" vertical="center"/>
    </xf>
    <xf numFmtId="0" fontId="25" fillId="5" borderId="0" xfId="0" applyFont="1" applyFill="1" applyAlignment="1">
      <alignment horizontal="left" vertical="center" indent="1"/>
    </xf>
    <xf numFmtId="8" fontId="12" fillId="8" borderId="0" xfId="9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 indent="1"/>
    </xf>
    <xf numFmtId="6" fontId="7" fillId="5" borderId="0" xfId="7" applyFont="1" applyFill="1" applyBorder="1" applyAlignment="1">
      <alignment vertical="center" wrapText="1"/>
    </xf>
    <xf numFmtId="0" fontId="18" fillId="0" borderId="0" xfId="0" applyFont="1" applyAlignment="1">
      <alignment horizontal="left" vertical="center" wrapText="1" indent="1"/>
    </xf>
    <xf numFmtId="6" fontId="7" fillId="0" borderId="0" xfId="7" applyFont="1" applyFill="1" applyBorder="1" applyAlignment="1">
      <alignment horizontal="center" vertical="center" wrapText="1"/>
    </xf>
    <xf numFmtId="6" fontId="7" fillId="5" borderId="0" xfId="7" applyFont="1" applyFill="1" applyBorder="1" applyAlignment="1">
      <alignment horizontal="center" vertical="center"/>
    </xf>
    <xf numFmtId="0" fontId="4" fillId="0" borderId="0" xfId="0" applyFont="1">
      <alignment vertical="center"/>
    </xf>
    <xf numFmtId="6" fontId="18" fillId="4" borderId="0" xfId="8" applyNumberFormat="1" applyFont="1" applyBorder="1" applyAlignment="1">
      <alignment horizontal="left" vertical="center" indent="1"/>
    </xf>
    <xf numFmtId="6" fontId="18" fillId="4" borderId="0" xfId="6" applyFont="1" applyAlignment="1">
      <alignment horizontal="center" vertical="center"/>
    </xf>
    <xf numFmtId="6" fontId="18" fillId="8" borderId="0" xfId="6" applyFont="1" applyFill="1" applyAlignment="1">
      <alignment horizontal="center" vertical="center"/>
    </xf>
    <xf numFmtId="0" fontId="7" fillId="5" borderId="0" xfId="0" applyFont="1" applyFill="1">
      <alignment vertical="center"/>
    </xf>
    <xf numFmtId="6" fontId="7" fillId="0" borderId="0" xfId="7" applyFont="1" applyFill="1" applyAlignment="1">
      <alignment horizontal="center" vertical="center"/>
    </xf>
    <xf numFmtId="0" fontId="18" fillId="4" borderId="0" xfId="3" applyFont="1" applyFill="1" applyAlignment="1">
      <alignment horizontal="left" vertical="center" wrapText="1" indent="1"/>
    </xf>
    <xf numFmtId="6" fontId="18" fillId="4" borderId="0" xfId="1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indent="1"/>
    </xf>
    <xf numFmtId="0" fontId="7" fillId="5" borderId="0" xfId="0" applyFont="1" applyFill="1" applyAlignment="1">
      <alignment horizontal="left" vertical="center" wrapText="1" indent="1"/>
    </xf>
    <xf numFmtId="6" fontId="7" fillId="5" borderId="0" xfId="7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5" borderId="9" xfId="3" applyNumberFormat="1" applyFont="1" applyFill="1" applyBorder="1" applyAlignment="1">
      <alignment horizontal="left" vertical="center" indent="1"/>
    </xf>
    <xf numFmtId="6" fontId="7" fillId="5" borderId="9" xfId="7" applyFont="1" applyFill="1" applyBorder="1" applyAlignment="1">
      <alignment horizontal="center" vertical="center" wrapText="1"/>
    </xf>
    <xf numFmtId="14" fontId="7" fillId="5" borderId="9" xfId="7" applyNumberFormat="1" applyFont="1" applyFill="1" applyBorder="1" applyAlignment="1">
      <alignment horizontal="center" vertical="center" wrapText="1"/>
    </xf>
    <xf numFmtId="1" fontId="7" fillId="0" borderId="0" xfId="7" applyNumberFormat="1" applyFont="1" applyFill="1" applyBorder="1" applyAlignment="1">
      <alignment horizontal="left" vertical="center" wrapText="1" indent="1"/>
    </xf>
    <xf numFmtId="6" fontId="7" fillId="0" borderId="0" xfId="7" applyFont="1" applyFill="1" applyBorder="1" applyAlignment="1">
      <alignment horizontal="left" vertical="center" wrapText="1" indent="1"/>
    </xf>
    <xf numFmtId="0" fontId="7" fillId="5" borderId="6" xfId="0" applyFont="1" applyFill="1" applyBorder="1" applyAlignment="1">
      <alignment horizontal="left" vertical="center" wrapText="1" indent="1"/>
    </xf>
    <xf numFmtId="6" fontId="7" fillId="5" borderId="7" xfId="7" applyFont="1" applyFill="1" applyBorder="1" applyAlignment="1">
      <alignment horizontal="center" vertical="center" wrapText="1"/>
    </xf>
    <xf numFmtId="14" fontId="7" fillId="5" borderId="7" xfId="7" applyNumberFormat="1" applyFont="1" applyFill="1" applyBorder="1" applyAlignment="1">
      <alignment horizontal="center" vertical="center" wrapText="1"/>
    </xf>
    <xf numFmtId="6" fontId="7" fillId="5" borderId="8" xfId="7" applyFont="1" applyFill="1" applyBorder="1" applyAlignment="1">
      <alignment horizontal="center" vertical="center" wrapText="1"/>
    </xf>
    <xf numFmtId="1" fontId="7" fillId="0" borderId="0" xfId="7" applyNumberFormat="1" applyFont="1" applyFill="1" applyAlignment="1">
      <alignment horizontal="left" vertical="center" wrapText="1" indent="1"/>
    </xf>
    <xf numFmtId="6" fontId="7" fillId="0" borderId="0" xfId="7" applyFont="1" applyFill="1" applyAlignment="1">
      <alignment horizontal="left" vertical="center" wrapText="1" indent="1"/>
    </xf>
    <xf numFmtId="0" fontId="7" fillId="5" borderId="6" xfId="0" applyFont="1" applyFill="1" applyBorder="1" applyAlignment="1">
      <alignment horizontal="left" vertical="center" indent="1"/>
    </xf>
    <xf numFmtId="0" fontId="22" fillId="5" borderId="0" xfId="3" applyFont="1" applyFill="1" applyAlignment="1">
      <alignment horizontal="left" vertical="center" wrapText="1" indent="1"/>
    </xf>
    <xf numFmtId="0" fontId="22" fillId="4" borderId="0" xfId="0" applyFont="1" applyFill="1">
      <alignment vertical="center"/>
    </xf>
    <xf numFmtId="165" fontId="22" fillId="4" borderId="0" xfId="0" applyNumberFormat="1" applyFont="1" applyFill="1" applyAlignment="1">
      <alignment horizontal="center" vertical="center"/>
    </xf>
    <xf numFmtId="0" fontId="4" fillId="4" borderId="0" xfId="0" applyFont="1" applyFill="1">
      <alignment vertical="center"/>
    </xf>
    <xf numFmtId="6" fontId="7" fillId="9" borderId="0" xfId="0" applyNumberFormat="1" applyFont="1" applyFill="1" applyAlignment="1">
      <alignment horizontal="center" vertical="center" wrapText="1"/>
    </xf>
    <xf numFmtId="0" fontId="9" fillId="9" borderId="0" xfId="0" applyFont="1" applyFill="1" applyAlignment="1">
      <alignment horizontal="left" vertical="center" wrapText="1" indent="1"/>
    </xf>
    <xf numFmtId="0" fontId="15" fillId="5" borderId="0" xfId="0" applyFont="1" applyFill="1" applyAlignment="1">
      <alignment horizontal="left" vertical="center" indent="1"/>
    </xf>
    <xf numFmtId="0" fontId="14" fillId="0" borderId="0" xfId="0" applyFont="1" applyAlignment="1">
      <alignment horizontal="left" vertical="center" indent="11"/>
    </xf>
    <xf numFmtId="0" fontId="15" fillId="5" borderId="0" xfId="3" applyFont="1" applyFill="1" applyAlignment="1">
      <alignment horizontal="left" vertical="center" wrapText="1" indent="1"/>
    </xf>
    <xf numFmtId="0" fontId="15" fillId="0" borderId="0" xfId="0" applyFont="1" applyAlignment="1">
      <alignment horizontal="left" vertical="center" indent="1"/>
    </xf>
    <xf numFmtId="0" fontId="15" fillId="5" borderId="0" xfId="3" applyFont="1" applyFill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6" fontId="26" fillId="5" borderId="0" xfId="13" applyNumberFormat="1" applyFont="1" applyFill="1" applyBorder="1" applyAlignment="1">
      <alignment horizontal="center" vertical="center" wrapText="1"/>
    </xf>
  </cellXfs>
  <cellStyles count="14">
    <cellStyle name="Amounts" xfId="7" xr:uid="{00000000-0005-0000-0000-000000000000}"/>
    <cellStyle name="Bottom border" xfId="9" xr:uid="{00000000-0005-0000-0000-000001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13" builtinId="8"/>
    <cellStyle name="Left border" xfId="11" xr:uid="{00000000-0005-0000-0000-000006000000}"/>
    <cellStyle name="Normal" xfId="0" builtinId="0" customBuiltin="1"/>
    <cellStyle name="Right border" xfId="12" xr:uid="{00000000-0005-0000-0000-000008000000}"/>
    <cellStyle name="Summary amounts" xfId="6" xr:uid="{00000000-0005-0000-0000-000009000000}"/>
    <cellStyle name="Summary text" xfId="8" xr:uid="{00000000-0005-0000-0000-00000A000000}"/>
    <cellStyle name="Title" xfId="1" builtinId="15" customBuiltin="1"/>
    <cellStyle name="Top border" xfId="10" xr:uid="{00000000-0005-0000-0000-00000C000000}"/>
  </cellStyles>
  <dxfs count="48">
    <dxf>
      <font>
        <b val="0"/>
        <i val="0"/>
        <color rgb="FFC00000"/>
      </font>
    </dxf>
    <dxf>
      <font>
        <b val="0"/>
        <i val="0"/>
        <color rgb="FFC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0" formatCode="&quot;$&quot;#,##0_);[Red]\(&quot;$&quot;#,##0\)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0" formatCode="&quot;$&quot;#,##0_);[Red]\(&quot;$&quot;#,##0\)"/>
      <fill>
        <patternFill patternType="solid">
          <fgColor indexed="64"/>
          <bgColor theme="9" tint="0.599963377788628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0" formatCode="&quot;$&quot;#,##0_);[Red]\(&quot;$&quot;#,##0\)"/>
      <fill>
        <patternFill patternType="solid">
          <fgColor indexed="64"/>
          <bgColor theme="9" tint="0.3999450666829432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0" formatCode="&quot;$&quot;#,##0_);[Red]\(&quot;$&quot;#,##0\)"/>
      <fill>
        <patternFill patternType="none">
          <fgColor indexed="64"/>
          <bgColor theme="0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0" formatCode="&quot;$&quot;#,##0_);[Red]\(&quot;$&quot;#,##0\)"/>
      <fill>
        <patternFill patternType="none">
          <fgColor indexed="64"/>
          <bgColor theme="0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/>
      </border>
    </dxf>
    <dxf>
      <font>
        <b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" formatCode="0"/>
      <fill>
        <patternFill patternType="none">
          <fgColor indexed="64"/>
          <bgColor theme="0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0" formatCode="&quot;$&quot;#,##0_);[Red]\(&quot;$&quot;#,##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3743705557422"/>
        </bottom>
      </border>
    </dxf>
    <dxf>
      <font>
        <b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0" formatCode="&quot;$&quot;#,##0_);[Red]\(&quot;$&quot;#,##0\)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0" formatCode="&quot;$&quot;#,##0_);[Red]\(&quot;$&quot;#,##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0" formatCode="&quot;$&quot;#,##0_);[Red]\(&quot;$&quot;#,##0\)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0" formatCode="&quot;$&quot;#,##0_);[Red]\(&quot;$&quot;#,##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0" formatCode="&quot;$&quot;#,##0_);[Red]\(&quot;$&quot;#,##0\)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1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0" formatCode="&quot;$&quot;#,##0_);[Red]\(&quot;$&quot;#,##0\)"/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0" formatCode="&quot;$&quot;#,##0_);[Red]\(&quot;$&quot;#,##0\)"/>
      <fill>
        <patternFill patternType="none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0" formatCode="&quot;$&quot;#,##0_);[Red]\(&quot;$&quot;#,##0\)"/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0" formatCode="&quot;$&quot;#,##0_);[Red]\(&quot;$&quot;#,##0\)"/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/>
        <i val="0"/>
      </font>
      <fill>
        <patternFill>
          <bgColor theme="0" tint="-4.9989318521683403E-2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/>
        <i val="0"/>
      </font>
      <border diagonalUp="0" diagonalDown="0">
        <left/>
        <right/>
        <top style="thin">
          <color theme="9" tint="-0.24994659260841701"/>
        </top>
        <bottom style="thin">
          <color theme="0" tint="-0.14996795556505021"/>
        </bottom>
        <vertical/>
        <horizontal/>
      </border>
    </dxf>
    <dxf>
      <border diagonalUp="0" diagonalDown="0">
        <left/>
        <right/>
        <top style="thin">
          <color theme="9" tint="-0.2499465926084170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39994506668294322"/>
        </patternFill>
      </fill>
      <border>
        <left style="thin">
          <color theme="4" tint="-0.24994659260841701"/>
        </left>
        <right style="thin">
          <color theme="4" tint="-0.24994659260841701"/>
        </right>
        <top style="double">
          <color theme="4" tint="-0.24994659260841701"/>
        </top>
        <bottom style="thin">
          <color theme="4" tint="-0.24994659260841701"/>
        </bottom>
      </border>
    </dxf>
    <dxf>
      <font>
        <b/>
        <i val="0"/>
        <color theme="0"/>
      </font>
      <fill>
        <patternFill>
          <bgColor theme="4" tint="-0.499984740745262"/>
        </patternFill>
      </fill>
      <border>
        <bottom style="thin">
          <color theme="0"/>
        </bottom>
      </border>
    </dxf>
    <dxf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  <border diagonalUp="0" diagonalDown="0">
        <left/>
        <right/>
        <top/>
        <bottom/>
        <vertical/>
        <horizontal/>
      </border>
    </dxf>
  </dxfs>
  <tableStyles count="3" defaultTableStyle="TableStyleMedium2" defaultPivotStyle="PivotStyleLight16">
    <tableStyle name="ActualMonthlyIncome" pivot="0" count="3" xr9:uid="{00000000-0011-0000-FFFF-FFFF00000000}">
      <tableStyleElement type="wholeTable" dxfId="47"/>
      <tableStyleElement type="headerRow" dxfId="46"/>
      <tableStyleElement type="firstColumn" dxfId="45"/>
    </tableStyle>
    <tableStyle name="Monthly Family Budget" pivot="0" count="4" xr9:uid="{00000000-0011-0000-FFFF-FFFF01000000}">
      <tableStyleElement type="wholeTable" dxfId="44"/>
      <tableStyleElement type="headerRow" dxfId="43"/>
      <tableStyleElement type="totalRow" dxfId="42"/>
      <tableStyleElement type="firstRowStripe" dxfId="41"/>
    </tableStyle>
    <tableStyle name="Regular Table" pivot="0" count="3" xr9:uid="{8190A730-28DA-42DC-94BB-5D4C9F32DE9E}">
      <tableStyleElement type="wholeTable" dxfId="40"/>
      <tableStyleElement type="headerRow" dxfId="39"/>
      <tableStyleElement type="totalRow" dxfId="3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7:E19" totalsRowCount="1" headerRowDxfId="37" dataDxfId="36" totalsRowDxfId="35">
  <tableColumns count="4">
    <tableColumn id="1" xr3:uid="{00000000-0010-0000-0000-000001000000}" name="Housing" totalsRowLabel="Total" dataDxfId="34" totalsRowDxfId="33"/>
    <tableColumn id="2" xr3:uid="{00000000-0010-0000-0000-000002000000}" name="Description" dataDxfId="32" totalsRowDxfId="31" dataCellStyle="Amounts"/>
    <tableColumn id="3" xr3:uid="{00000000-0010-0000-0000-000003000000}" name="Provider" dataDxfId="30" totalsRowDxfId="29" dataCellStyle="Amounts"/>
    <tableColumn id="4" xr3:uid="{00000000-0010-0000-0000-000004000000}" name="Cost" totalsRowFunction="custom" dataDxfId="28" totalsRowDxfId="27" dataCellStyle="Amounts">
      <totalsRowFormula>E8+E9+E10+E11+E13+E12+E14+E15+E16+E17+E18</totalsRowFormula>
    </tableColumn>
  </tableColumns>
  <tableStyleInfo name="Regular Table" showFirstColumn="0" showLastColumn="0" showRowStripes="1" showColumnStripes="0"/>
  <extLst>
    <ext xmlns:x14="http://schemas.microsoft.com/office/spreadsheetml/2009/9/main" uri="{504A1905-F514-4f6f-8877-14C23A59335A}">
      <x14:table altTextSummary="Sample expense category and sample expenses related to the sample category are in this table. Enter projected and actual costs. The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ransportation" displayName="Transportation" ref="B22:H32" totalsRowShown="0" headerRowDxfId="26" dataDxfId="24" totalsRowDxfId="23" headerRowBorderDxfId="25" totalsRowBorderDxfId="22">
  <tableColumns count="7">
    <tableColumn id="1" xr3:uid="{00000000-0010-0000-0100-000001000000}" name="Road" dataDxfId="21" totalsRowDxfId="20"/>
    <tableColumn id="2" xr3:uid="{00000000-0010-0000-0100-000002000000}" name="Description" dataDxfId="19" totalsRowDxfId="18" dataCellStyle="Amounts"/>
    <tableColumn id="3" xr3:uid="{00000000-0010-0000-0100-000003000000}" name="Date Aquired" dataDxfId="17" totalsRowDxfId="16" dataCellStyle="Amounts"/>
    <tableColumn id="4" xr3:uid="{00000000-0010-0000-0100-000004000000}" name="Cost" dataDxfId="15" totalsRowDxfId="14" dataCellStyle="Amounts"/>
    <tableColumn id="5" xr3:uid="{87BFC99B-B8AF-40E2-9EC3-2D0EBDD34684}" name="Life/Years" dataDxfId="13" totalsRowDxfId="12" dataCellStyle="Amounts"/>
    <tableColumn id="6" xr3:uid="{7EF02B81-73C4-4557-B645-C779F5E7154C}" name="Contractor" dataDxfId="11" totalsRowDxfId="10" dataCellStyle="Amounts"/>
    <tableColumn id="7" xr3:uid="{E05E68C6-32C4-4110-B5C1-737C1BE9FB7C}" name="Depreciation" dataDxfId="9" totalsRowDxfId="8" dataCellStyle="Amounts">
      <calculatedColumnFormula>Transportation[[#This Row],[Cost]]/Transportation[[#This Row],[Life/Years]]</calculatedColumnFormula>
    </tableColumn>
  </tableColumns>
  <tableStyleInfo name="Regular Table" showFirstColumn="0" showLastColumn="0" showRowStripes="1" showColumnStripes="0"/>
  <extLst>
    <ext xmlns:x14="http://schemas.microsoft.com/office/spreadsheetml/2009/9/main" uri="{504A1905-F514-4f6f-8877-14C23A59335A}">
      <x14:table altTextSummary="Sample expense category and sample expenses related to the sample category are in this table. Enter projected and actual costs. The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10000000}" name="Summary" displayName="Summary" ref="B2:E3" totalsRowShown="0" headerRowDxfId="7" dataDxfId="6" headerRowCellStyle="Heading 1">
  <autoFilter ref="B2:E3" xr:uid="{00000000-0009-0000-0100-00000E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1000-000001000000}" name="Summary " dataDxfId="5" dataCellStyle="Bottom border"/>
    <tableColumn id="2" xr3:uid="{00000000-0010-0000-1000-000002000000}" name="Total_x000a_projected income" dataDxfId="4" dataCellStyle="Bottom border">
      <calculatedColumnFormula>H6</calculatedColumnFormula>
    </tableColumn>
    <tableColumn id="3" xr3:uid="{00000000-0010-0000-1000-000003000000}" name="Total_x000a_Ordinary Expenses" dataDxfId="3" dataCellStyle="Bottom border">
      <calculatedColumnFormula>Housing[[#Totals],[Cost]]</calculatedColumnFormula>
    </tableColumn>
    <tableColumn id="4" xr3:uid="{00000000-0010-0000-1000-000004000000}" name="Projected Slurry Savings" dataDxfId="2" dataCellStyle="Bottom border">
      <calculatedColumnFormula>H18</calculatedColumnFormula>
    </tableColumn>
  </tableColumns>
  <tableStyleInfo name="ActualMonthlyIncome" showFirstColumn="0" showLastColumn="0" showRowStripes="1" showColumnStripes="0"/>
  <extLst>
    <ext xmlns:x14="http://schemas.microsoft.com/office/spreadsheetml/2009/9/main" uri="{504A1905-F514-4f6f-8877-14C23A59335A}">
      <x14:table altTextSummary="Total Projected and Actual Costs, and Total Difference are auto calculated in this summary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ls.gov/news.release/cpi.t04.htm" TargetMode="Externa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B1:I33"/>
  <sheetViews>
    <sheetView showGridLines="0" tabSelected="1" topLeftCell="B11" zoomScale="60" zoomScaleNormal="60" workbookViewId="0">
      <selection activeCell="G21" sqref="G21:I21"/>
    </sheetView>
  </sheetViews>
  <sheetFormatPr defaultRowHeight="30" customHeight="1" x14ac:dyDescent="0.25"/>
  <cols>
    <col min="1" max="1" width="1.42578125" customWidth="1"/>
    <col min="2" max="2" width="24.5703125" customWidth="1"/>
    <col min="3" max="3" width="20" customWidth="1"/>
    <col min="4" max="4" width="18.5703125" customWidth="1"/>
    <col min="5" max="5" width="22" customWidth="1"/>
    <col min="6" max="6" width="16.5703125" customWidth="1"/>
    <col min="7" max="7" width="39.42578125" customWidth="1"/>
    <col min="8" max="8" width="25.85546875" customWidth="1"/>
    <col min="9" max="9" width="41.7109375" style="2" customWidth="1"/>
    <col min="10" max="10" width="2.5703125" customWidth="1"/>
  </cols>
  <sheetData>
    <row r="1" spans="2:9" ht="57" customHeight="1" x14ac:dyDescent="0.25">
      <c r="B1" s="81" t="s">
        <v>0</v>
      </c>
      <c r="C1" s="81"/>
      <c r="D1" s="81"/>
      <c r="E1" s="81"/>
      <c r="F1" s="81"/>
      <c r="G1" s="81"/>
      <c r="H1" s="81"/>
      <c r="I1" s="29"/>
    </row>
    <row r="2" spans="2:9" ht="54.75" customHeight="1" x14ac:dyDescent="0.25">
      <c r="B2" s="25" t="s">
        <v>1</v>
      </c>
      <c r="C2" s="17" t="s">
        <v>2</v>
      </c>
      <c r="D2" s="16" t="s">
        <v>3</v>
      </c>
      <c r="E2" s="28" t="s">
        <v>76</v>
      </c>
      <c r="F2" s="30"/>
      <c r="G2" s="82" t="s">
        <v>4</v>
      </c>
      <c r="H2" s="82"/>
      <c r="I2" s="31"/>
    </row>
    <row r="3" spans="2:9" ht="30" customHeight="1" x14ac:dyDescent="0.25">
      <c r="B3" s="15"/>
      <c r="C3" s="32">
        <f>H6</f>
        <v>31876.881400000006</v>
      </c>
      <c r="D3" s="33">
        <f>Housing[[#Totals],[Cost]]</f>
        <v>13905.08</v>
      </c>
      <c r="E3" s="34">
        <f>H18</f>
        <v>16885.801400000004</v>
      </c>
      <c r="F3" s="30"/>
      <c r="G3" s="35" t="s">
        <v>5</v>
      </c>
      <c r="H3" s="36">
        <v>642.20000000000005</v>
      </c>
      <c r="I3" s="31"/>
    </row>
    <row r="4" spans="2:9" ht="30" customHeight="1" x14ac:dyDescent="0.25">
      <c r="B4" s="3"/>
      <c r="C4" s="9"/>
      <c r="D4" s="9"/>
      <c r="E4" s="9"/>
      <c r="F4" s="30"/>
      <c r="G4" s="37" t="s">
        <v>6</v>
      </c>
      <c r="H4" s="38">
        <v>1.2999999999999999E-2</v>
      </c>
      <c r="I4" s="29"/>
    </row>
    <row r="5" spans="2:9" ht="30" customHeight="1" x14ac:dyDescent="0.25">
      <c r="B5" s="3"/>
      <c r="C5" s="9"/>
      <c r="D5" s="9"/>
      <c r="E5" s="9"/>
      <c r="F5" s="39"/>
      <c r="G5" s="40" t="s">
        <v>7</v>
      </c>
      <c r="H5" s="41">
        <f>(H3*H4)+H3</f>
        <v>650.54860000000008</v>
      </c>
      <c r="I5" s="31"/>
    </row>
    <row r="6" spans="2:9" ht="30" customHeight="1" x14ac:dyDescent="0.25">
      <c r="B6" s="27" t="s">
        <v>8</v>
      </c>
      <c r="C6" s="42"/>
      <c r="D6" s="42"/>
      <c r="E6" s="42"/>
      <c r="F6" s="39"/>
      <c r="G6" s="18" t="s">
        <v>9</v>
      </c>
      <c r="H6" s="43">
        <f>H5*49</f>
        <v>31876.881400000006</v>
      </c>
      <c r="I6" s="31"/>
    </row>
    <row r="7" spans="2:9" ht="30" customHeight="1" x14ac:dyDescent="0.25">
      <c r="B7" s="12" t="s">
        <v>10</v>
      </c>
      <c r="C7" s="44" t="s">
        <v>11</v>
      </c>
      <c r="D7" s="19" t="s">
        <v>12</v>
      </c>
      <c r="E7" s="23" t="s">
        <v>13</v>
      </c>
      <c r="F7" s="39"/>
      <c r="G7" s="86" t="s">
        <v>14</v>
      </c>
      <c r="H7" s="86"/>
      <c r="I7" s="45"/>
    </row>
    <row r="8" spans="2:9" ht="30" customHeight="1" x14ac:dyDescent="0.25">
      <c r="B8" s="46" t="s">
        <v>15</v>
      </c>
      <c r="C8" s="47" t="s">
        <v>16</v>
      </c>
      <c r="D8" s="47" t="s">
        <v>17</v>
      </c>
      <c r="E8" s="48">
        <v>919.08</v>
      </c>
      <c r="F8" s="39"/>
      <c r="G8" s="49"/>
      <c r="H8" s="49"/>
      <c r="I8" s="31"/>
    </row>
    <row r="9" spans="2:9" ht="36" customHeight="1" x14ac:dyDescent="0.25">
      <c r="B9" s="46" t="s">
        <v>18</v>
      </c>
      <c r="C9" s="47" t="s">
        <v>16</v>
      </c>
      <c r="D9" s="47" t="s">
        <v>17</v>
      </c>
      <c r="E9" s="48">
        <v>1620</v>
      </c>
      <c r="F9" s="39"/>
      <c r="G9" s="84" t="s">
        <v>19</v>
      </c>
      <c r="H9" s="85"/>
      <c r="I9" s="31"/>
    </row>
    <row r="10" spans="2:9" ht="36" customHeight="1" x14ac:dyDescent="0.25">
      <c r="B10" s="46" t="s">
        <v>20</v>
      </c>
      <c r="C10" s="47" t="s">
        <v>21</v>
      </c>
      <c r="D10" s="47" t="s">
        <v>22</v>
      </c>
      <c r="E10" s="48">
        <v>750</v>
      </c>
      <c r="F10" s="39"/>
      <c r="G10" s="50" t="s">
        <v>23</v>
      </c>
      <c r="H10" s="51">
        <v>4000</v>
      </c>
      <c r="I10" s="31"/>
    </row>
    <row r="11" spans="2:9" ht="36" customHeight="1" x14ac:dyDescent="0.25">
      <c r="B11" s="46" t="s">
        <v>24</v>
      </c>
      <c r="C11" s="47" t="s">
        <v>16</v>
      </c>
      <c r="D11" s="47" t="s">
        <v>25</v>
      </c>
      <c r="E11" s="48">
        <v>6250</v>
      </c>
      <c r="F11" s="39"/>
      <c r="G11" s="77" t="s">
        <v>26</v>
      </c>
      <c r="H11" s="76">
        <v>4000</v>
      </c>
      <c r="I11" s="31"/>
    </row>
    <row r="12" spans="2:9" ht="36" customHeight="1" x14ac:dyDescent="0.25">
      <c r="B12" s="46" t="s">
        <v>27</v>
      </c>
      <c r="C12" s="47" t="s">
        <v>28</v>
      </c>
      <c r="D12" s="47" t="s">
        <v>29</v>
      </c>
      <c r="E12" s="48">
        <v>300</v>
      </c>
      <c r="F12" s="39"/>
      <c r="G12" s="24" t="s">
        <v>30</v>
      </c>
      <c r="H12" s="52">
        <f>H10+H11</f>
        <v>8000</v>
      </c>
      <c r="I12" s="31"/>
    </row>
    <row r="13" spans="2:9" ht="36" customHeight="1" x14ac:dyDescent="0.25">
      <c r="B13" s="46" t="s">
        <v>31</v>
      </c>
      <c r="C13" s="47" t="s">
        <v>32</v>
      </c>
      <c r="D13" s="47" t="s">
        <v>33</v>
      </c>
      <c r="E13" s="48">
        <v>1260</v>
      </c>
      <c r="F13" s="39"/>
      <c r="G13" s="49"/>
      <c r="H13" s="49"/>
      <c r="I13" s="53"/>
    </row>
    <row r="14" spans="2:9" ht="36" customHeight="1" x14ac:dyDescent="0.25">
      <c r="B14" s="46" t="s">
        <v>34</v>
      </c>
      <c r="C14" s="54" t="s">
        <v>16</v>
      </c>
      <c r="D14" s="54" t="s">
        <v>35</v>
      </c>
      <c r="E14" s="48">
        <v>50</v>
      </c>
      <c r="F14" s="39"/>
      <c r="G14" s="83" t="s">
        <v>36</v>
      </c>
      <c r="H14" s="83"/>
      <c r="I14" s="45"/>
    </row>
    <row r="15" spans="2:9" ht="36" customHeight="1" x14ac:dyDescent="0.25">
      <c r="B15" s="46" t="s">
        <v>37</v>
      </c>
      <c r="C15" s="47" t="s">
        <v>38</v>
      </c>
      <c r="D15" s="47" t="s">
        <v>39</v>
      </c>
      <c r="E15" s="48">
        <v>216</v>
      </c>
      <c r="F15" s="39"/>
      <c r="G15" s="75" t="s">
        <v>48</v>
      </c>
      <c r="H15" s="76">
        <v>10000</v>
      </c>
    </row>
    <row r="16" spans="2:9" ht="36" customHeight="1" x14ac:dyDescent="0.25">
      <c r="B16" s="46" t="s">
        <v>41</v>
      </c>
      <c r="C16" s="47" t="s">
        <v>16</v>
      </c>
      <c r="D16" s="47" t="s">
        <v>42</v>
      </c>
      <c r="E16" s="48">
        <v>540</v>
      </c>
      <c r="F16" s="39"/>
      <c r="G16" s="55" t="s">
        <v>40</v>
      </c>
      <c r="H16" s="56">
        <v>6914</v>
      </c>
    </row>
    <row r="17" spans="2:9" ht="36" customHeight="1" x14ac:dyDescent="0.25">
      <c r="B17" s="46" t="s">
        <v>44</v>
      </c>
      <c r="C17" s="47" t="s">
        <v>28</v>
      </c>
      <c r="D17" s="47" t="s">
        <v>45</v>
      </c>
      <c r="E17" s="48">
        <v>1000</v>
      </c>
      <c r="F17" s="39"/>
      <c r="G17" s="55" t="s">
        <v>43</v>
      </c>
      <c r="H17" s="51">
        <f>H6-H12-Housing[[#Totals],[Cost]]</f>
        <v>9971.8014000000057</v>
      </c>
    </row>
    <row r="18" spans="2:9" ht="36" customHeight="1" x14ac:dyDescent="0.25">
      <c r="B18" s="57" t="s">
        <v>47</v>
      </c>
      <c r="C18" s="47" t="s">
        <v>28</v>
      </c>
      <c r="D18" s="47" t="s">
        <v>45</v>
      </c>
      <c r="E18" s="48">
        <v>1000</v>
      </c>
      <c r="F18" s="39"/>
      <c r="G18" s="14" t="s">
        <v>46</v>
      </c>
      <c r="H18" s="13">
        <f>H16+H17</f>
        <v>16885.801400000004</v>
      </c>
      <c r="I18" s="31"/>
    </row>
    <row r="19" spans="2:9" ht="30" customHeight="1" x14ac:dyDescent="0.25">
      <c r="B19" s="79" t="s">
        <v>50</v>
      </c>
      <c r="C19" s="78"/>
      <c r="D19" s="78"/>
      <c r="E19" s="78">
        <f>E8+E9+E10+E11+E13+E12+E14+E15+E16+E17+E18</f>
        <v>13905.08</v>
      </c>
      <c r="F19" s="39"/>
      <c r="I19" s="31"/>
    </row>
    <row r="20" spans="2:9" ht="35.25" customHeight="1" x14ac:dyDescent="0.25">
      <c r="B20" s="58"/>
      <c r="C20" s="59"/>
      <c r="D20" s="59"/>
      <c r="E20" s="59"/>
      <c r="F20" s="60"/>
      <c r="G20" s="74" t="s">
        <v>49</v>
      </c>
      <c r="H20" s="26">
        <v>17040.64</v>
      </c>
      <c r="I20" s="31"/>
    </row>
    <row r="21" spans="2:9" s="11" customFormat="1" ht="30" customHeight="1" x14ac:dyDescent="0.25">
      <c r="B21" s="10" t="s">
        <v>51</v>
      </c>
      <c r="C21" s="10"/>
      <c r="D21" s="10"/>
      <c r="E21" s="10"/>
      <c r="F21" s="61"/>
      <c r="G21" s="80"/>
      <c r="H21" s="80"/>
      <c r="I21" s="80"/>
    </row>
    <row r="22" spans="2:9" ht="30" customHeight="1" x14ac:dyDescent="0.25">
      <c r="B22" s="20" t="s">
        <v>52</v>
      </c>
      <c r="C22" s="21" t="s">
        <v>11</v>
      </c>
      <c r="D22" s="5" t="s">
        <v>53</v>
      </c>
      <c r="E22" s="5" t="s">
        <v>13</v>
      </c>
      <c r="F22" s="5" t="s">
        <v>54</v>
      </c>
      <c r="G22" s="21" t="s">
        <v>55</v>
      </c>
      <c r="H22" s="22" t="s">
        <v>56</v>
      </c>
      <c r="I22" s="49"/>
    </row>
    <row r="23" spans="2:9" ht="30" customHeight="1" x14ac:dyDescent="0.25">
      <c r="B23" s="62" t="s">
        <v>57</v>
      </c>
      <c r="C23" s="63"/>
      <c r="D23" s="64">
        <v>21625</v>
      </c>
      <c r="E23" s="63">
        <v>1090747</v>
      </c>
      <c r="F23" s="65"/>
      <c r="G23" s="66"/>
      <c r="H23" s="66"/>
      <c r="I23" s="49"/>
    </row>
    <row r="24" spans="2:9" ht="34.5" customHeight="1" x14ac:dyDescent="0.25">
      <c r="B24" s="62"/>
      <c r="C24" s="63" t="s">
        <v>58</v>
      </c>
      <c r="D24" s="63"/>
      <c r="E24" s="63">
        <v>654260</v>
      </c>
      <c r="F24" s="65"/>
      <c r="G24" s="66"/>
      <c r="H24" s="66"/>
      <c r="I24" s="49"/>
    </row>
    <row r="25" spans="2:9" ht="43.5" customHeight="1" x14ac:dyDescent="0.25">
      <c r="B25" s="67" t="s">
        <v>59</v>
      </c>
      <c r="C25" s="68" t="s">
        <v>60</v>
      </c>
      <c r="D25" s="69">
        <v>42947</v>
      </c>
      <c r="E25" s="70">
        <v>46585</v>
      </c>
      <c r="F25" s="71">
        <v>15</v>
      </c>
      <c r="G25" s="66" t="s">
        <v>61</v>
      </c>
      <c r="H25" s="66">
        <f>Transportation[[#This Row],[Cost]]/Transportation[[#This Row],[Life/Years]]</f>
        <v>3105.6666666666665</v>
      </c>
      <c r="I25" s="49"/>
    </row>
    <row r="26" spans="2:9" ht="30" customHeight="1" x14ac:dyDescent="0.25">
      <c r="B26" s="67" t="s">
        <v>62</v>
      </c>
      <c r="C26" s="68" t="s">
        <v>63</v>
      </c>
      <c r="D26" s="69">
        <v>43251</v>
      </c>
      <c r="E26" s="70">
        <v>28850</v>
      </c>
      <c r="F26" s="71">
        <v>15</v>
      </c>
      <c r="G26" s="66" t="s">
        <v>61</v>
      </c>
      <c r="H26" s="66">
        <f>Transportation[[#This Row],[Cost]]/Transportation[[#This Row],[Life/Years]]</f>
        <v>1923.3333333333333</v>
      </c>
      <c r="I26" s="49"/>
    </row>
    <row r="27" spans="2:9" ht="30" customHeight="1" x14ac:dyDescent="0.25">
      <c r="B27" s="67" t="s">
        <v>62</v>
      </c>
      <c r="C27" s="68" t="s">
        <v>64</v>
      </c>
      <c r="D27" s="69">
        <v>43670</v>
      </c>
      <c r="E27" s="70">
        <v>25990</v>
      </c>
      <c r="F27" s="71">
        <v>15</v>
      </c>
      <c r="G27" s="66" t="s">
        <v>61</v>
      </c>
      <c r="H27" s="66">
        <f>Transportation[[#This Row],[Cost]]/Transportation[[#This Row],[Life/Years]]</f>
        <v>1732.6666666666667</v>
      </c>
      <c r="I27" s="49"/>
    </row>
    <row r="28" spans="2:9" ht="30" customHeight="1" x14ac:dyDescent="0.25">
      <c r="B28" s="67" t="s">
        <v>65</v>
      </c>
      <c r="C28" s="68" t="s">
        <v>66</v>
      </c>
      <c r="D28" s="69">
        <v>44006</v>
      </c>
      <c r="E28" s="70">
        <v>27750</v>
      </c>
      <c r="F28" s="71">
        <v>25</v>
      </c>
      <c r="G28" s="72" t="s">
        <v>61</v>
      </c>
      <c r="H28" s="66">
        <f>Transportation[[#This Row],[Cost]]/Transportation[[#This Row],[Life/Years]]</f>
        <v>1110</v>
      </c>
      <c r="I28" s="49"/>
    </row>
    <row r="29" spans="2:9" ht="48.75" customHeight="1" x14ac:dyDescent="0.25">
      <c r="B29" s="67" t="s">
        <v>67</v>
      </c>
      <c r="C29" s="68" t="s">
        <v>68</v>
      </c>
      <c r="D29" s="69">
        <v>44769</v>
      </c>
      <c r="E29" s="70">
        <v>34548</v>
      </c>
      <c r="F29" s="71">
        <v>15</v>
      </c>
      <c r="G29" s="66" t="s">
        <v>69</v>
      </c>
      <c r="H29" s="66">
        <f>Transportation[[#This Row],[Cost]]/Transportation[[#This Row],[Life/Years]]</f>
        <v>2303.1999999999998</v>
      </c>
      <c r="I29" s="49"/>
    </row>
    <row r="30" spans="2:9" ht="30" customHeight="1" x14ac:dyDescent="0.25">
      <c r="B30" s="73" t="s">
        <v>70</v>
      </c>
      <c r="C30" s="68" t="s">
        <v>71</v>
      </c>
      <c r="D30" s="69">
        <v>45152</v>
      </c>
      <c r="E30" s="70">
        <v>7400</v>
      </c>
      <c r="F30" s="71">
        <v>25</v>
      </c>
      <c r="G30" s="66" t="s">
        <v>72</v>
      </c>
      <c r="H30" s="66">
        <f>Transportation[[#This Row],[Cost]]/Transportation[[#This Row],[Life/Years]]</f>
        <v>296</v>
      </c>
      <c r="I30" s="49"/>
    </row>
    <row r="31" spans="2:9" ht="30" customHeight="1" x14ac:dyDescent="0.25">
      <c r="B31" s="73" t="s">
        <v>73</v>
      </c>
      <c r="C31" s="68" t="s">
        <v>74</v>
      </c>
      <c r="D31" s="69">
        <v>45232</v>
      </c>
      <c r="E31" s="70">
        <v>20100</v>
      </c>
      <c r="F31" s="71">
        <v>25</v>
      </c>
      <c r="G31" s="66" t="s">
        <v>72</v>
      </c>
      <c r="H31" s="66">
        <f>Transportation[[#This Row],[Cost]]/Transportation[[#This Row],[Life/Years]]</f>
        <v>804</v>
      </c>
      <c r="I31" s="49"/>
    </row>
    <row r="32" spans="2:9" ht="30" customHeight="1" x14ac:dyDescent="0.25">
      <c r="B32" s="67" t="s">
        <v>75</v>
      </c>
      <c r="C32" s="68" t="s">
        <v>74</v>
      </c>
      <c r="D32" s="69">
        <v>45426</v>
      </c>
      <c r="E32" s="70">
        <v>36375</v>
      </c>
      <c r="F32" s="71">
        <v>25</v>
      </c>
      <c r="G32" s="66" t="s">
        <v>72</v>
      </c>
      <c r="H32" s="66">
        <f>Transportation[[#This Row],[Cost]]/Transportation[[#This Row],[Life/Years]]</f>
        <v>1455</v>
      </c>
      <c r="I32" s="49"/>
    </row>
    <row r="33" spans="2:9" ht="37.9" customHeight="1" x14ac:dyDescent="0.25">
      <c r="B33" s="8"/>
      <c r="C33" s="7"/>
      <c r="D33" s="7"/>
      <c r="E33" s="7"/>
      <c r="F33" s="1"/>
      <c r="G33" s="6"/>
      <c r="H33" s="4"/>
      <c r="I33" s="4"/>
    </row>
  </sheetData>
  <sortState xmlns:xlrd2="http://schemas.microsoft.com/office/spreadsheetml/2017/richdata2" ref="G33:J33">
    <sortCondition ref="G33"/>
  </sortState>
  <mergeCells count="6">
    <mergeCell ref="G21:I21"/>
    <mergeCell ref="B1:H1"/>
    <mergeCell ref="G2:H2"/>
    <mergeCell ref="G14:H14"/>
    <mergeCell ref="G9:H9"/>
    <mergeCell ref="G7:H7"/>
  </mergeCells>
  <phoneticPr fontId="1" type="noConversion"/>
  <conditionalFormatting sqref="B2:D2 F2:G2 I2 B3 D3 F3:I3 F4:H4 B4:D5 G5:I6 F5:F25 B6:B7 D7 G7 I7:I14 B8:D13 G9 G10:H10 G12:H12 G14 B14:B17 C15:D18 G16:H17 G18 I18:I20 B19:D20 G20:G21 B21:B24 D22:D24 G22:H25 B25:D33 F26:H27 F28 H28 F29:I33">
    <cfRule type="cellIs" dxfId="1" priority="2" operator="lessThan">
      <formula>0</formula>
    </cfRule>
  </conditionalFormatting>
  <conditionalFormatting sqref="C3">
    <cfRule type="cellIs" dxfId="0" priority="1" operator="lessThan">
      <formula>0</formula>
    </cfRule>
  </conditionalFormatting>
  <conditionalFormatting sqref="F22:F24">
    <cfRule type="iconSet" priority="4">
      <iconSet iconSet="3Arrows">
        <cfvo type="percentile" val="0"/>
        <cfvo type="num" val="-50"/>
        <cfvo type="num" val="50"/>
      </iconSet>
    </cfRule>
  </conditionalFormatting>
  <dataValidations count="14">
    <dataValidation allowBlank="1" showInputMessage="1" showErrorMessage="1" prompt="Total Projected Cost is auto calculated in cell below" sqref="C2" xr:uid="{00000000-0002-0000-0000-000002000000}"/>
    <dataValidation allowBlank="1" showInputMessage="1" showErrorMessage="1" prompt="Total Actual Cost is auto calculated in cell below" sqref="D2" xr:uid="{00000000-0002-0000-0000-000003000000}"/>
    <dataValidation allowBlank="1" showInputMessage="1" showErrorMessage="1" prompt="Total Difference is auto calculated in cell below" sqref="E2" xr:uid="{00000000-0002-0000-0000-000004000000}"/>
    <dataValidation allowBlank="1" showInputMessage="1" showErrorMessage="1" prompt="Enter details in Housing table below, in Transportation table starting in cell B19, and in Projected Monthly Income table starting in cell G2" sqref="B6" xr:uid="{00000000-0002-0000-0000-000005000000}"/>
    <dataValidation allowBlank="1" showInputMessage="1" showErrorMessage="1" prompt="Enter Projected Monthly Income Source in this column under this heading" sqref="G2" xr:uid="{00000000-0002-0000-0000-000006000000}"/>
    <dataValidation allowBlank="1" showInputMessage="1" showErrorMessage="1" prompt="Enter Actual Monthly Income Source in this column under this heading" sqref="G9" xr:uid="{00000000-0002-0000-0000-000009000000}"/>
    <dataValidation allowBlank="1" showInputMessage="1" showErrorMessage="1" prompt="Balance is in this column under this heading" sqref="G14" xr:uid="{00000000-0002-0000-0000-00000B000000}"/>
    <dataValidation allowBlank="1" showInputMessage="1" showErrorMessage="1" prompt="Sample expense category is in this cell. Sample expenses related to the sample category are in this column under this heading. Use heading filters to find specific entries" sqref="B7 H22:H24 B22:B24" xr:uid="{00000000-0002-0000-0000-00000D000000}"/>
    <dataValidation allowBlank="1" showInputMessage="1" showErrorMessage="1" prompt="Enter Projected Cost in this column under this heading" sqref="D7 D22:D24" xr:uid="{00000000-0002-0000-0000-00000E000000}"/>
    <dataValidation allowBlank="1" showInputMessage="1" showErrorMessage="1" prompt="Enter Actual Cost in this column under this heading" sqref="E7 E22:E24" xr:uid="{00000000-0002-0000-0000-00000F000000}"/>
    <dataValidation allowBlank="1" showInputMessage="1" showErrorMessage="1" prompt="Enter details in Transportation table below and in Insurance table starting in cell B30" sqref="B21" xr:uid="{00000000-0002-0000-0000-000010000000}"/>
    <dataValidation allowBlank="1" showInputMessage="1" showErrorMessage="1" prompt="Enter details in Loans table below and in Entertainment table starting in cell G28" sqref="G21" xr:uid="{00000000-0002-0000-0000-000016000000}"/>
    <dataValidation allowBlank="1" showInputMessage="1" showErrorMessage="1" prompt="Total Projected, Actual, and Difference is auto calculated in this table" sqref="B2" xr:uid="{00000000-0002-0000-0000-00001C000000}"/>
    <dataValidation allowBlank="1" showInputMessage="1" showErrorMessage="1" prompt="Difference is auto calculated in this column under this heading" sqref="F22:F24" xr:uid="{00000000-0002-0000-0000-00001D000000}"/>
  </dataValidations>
  <hyperlinks>
    <hyperlink ref="G7" r:id="rId1" xr:uid="{6E9D8D05-95FE-48A8-8F99-4054001B2462}"/>
  </hyperlinks>
  <printOptions horizontalCentered="1"/>
  <pageMargins left="0.25" right="0.25" top="0.5" bottom="0.5" header="0.5" footer="0.5"/>
  <pageSetup scale="60" orientation="portrait" r:id="rId2"/>
  <headerFooter differentFirst="1" alignWithMargins="0">
    <oddFooter>Page &amp;P of &amp;N</oddFooter>
  </headerFooter>
  <tableParts count="3"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8C2CFF-EE72-40B7-AA76-57094D85A7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5DA4EF-F487-4573-A41E-B4AFB86E39D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EADA21D3-F1DA-4AD0-ABFE-4101A3818A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TM16400193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CSD Budget '25-'26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2022-11-06T06:13:53Z</dcterms:created>
  <dcterms:modified xsi:type="dcterms:W3CDTF">2025-05-22T20:41:23Z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